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refMode="R1C1"/>
</workbook>
</file>

<file path=xl/calcChain.xml><?xml version="1.0" encoding="utf-8"?>
<calcChain xmlns="http://schemas.openxmlformats.org/spreadsheetml/2006/main">
  <c r="D11" i="1"/>
  <c r="D21" s="1"/>
  <c r="E11"/>
  <c r="E13" s="1"/>
  <c r="F11"/>
  <c r="F21" s="1"/>
  <c r="G11"/>
  <c r="G13" s="1"/>
  <c r="G14" s="1"/>
  <c r="H11"/>
  <c r="H21" s="1"/>
  <c r="I11"/>
  <c r="I13" s="1"/>
  <c r="J11"/>
  <c r="J21" s="1"/>
  <c r="K11"/>
  <c r="K21" s="1"/>
  <c r="L11"/>
  <c r="L21" s="1"/>
  <c r="M11"/>
  <c r="M13" s="1"/>
  <c r="N11"/>
  <c r="N16" s="1"/>
  <c r="C11"/>
  <c r="C13" s="1"/>
  <c r="D13"/>
  <c r="H13"/>
  <c r="D8"/>
  <c r="D9" s="1"/>
  <c r="D10" s="1"/>
  <c r="E8"/>
  <c r="E9" s="1"/>
  <c r="E10" s="1"/>
  <c r="F8"/>
  <c r="F9" s="1"/>
  <c r="F10" s="1"/>
  <c r="G8"/>
  <c r="G9" s="1"/>
  <c r="G10" s="1"/>
  <c r="H8"/>
  <c r="H9" s="1"/>
  <c r="H10" s="1"/>
  <c r="I8"/>
  <c r="I9" s="1"/>
  <c r="I10" s="1"/>
  <c r="J8"/>
  <c r="J9" s="1"/>
  <c r="J10" s="1"/>
  <c r="K8"/>
  <c r="K9" s="1"/>
  <c r="K10" s="1"/>
  <c r="L8"/>
  <c r="M8"/>
  <c r="M9" s="1"/>
  <c r="M10" s="1"/>
  <c r="N8"/>
  <c r="N9" s="1"/>
  <c r="N10" s="1"/>
  <c r="O6"/>
  <c r="D22"/>
  <c r="E22"/>
  <c r="F22"/>
  <c r="G22"/>
  <c r="H22"/>
  <c r="I22"/>
  <c r="J22"/>
  <c r="K22"/>
  <c r="L22"/>
  <c r="M22"/>
  <c r="N22"/>
  <c r="C22"/>
  <c r="D17"/>
  <c r="E17"/>
  <c r="F17"/>
  <c r="G17"/>
  <c r="H17"/>
  <c r="I17"/>
  <c r="J17"/>
  <c r="K17"/>
  <c r="L17"/>
  <c r="M17"/>
  <c r="N17"/>
  <c r="C17"/>
  <c r="C8"/>
  <c r="C9" s="1"/>
  <c r="C10" s="1"/>
  <c r="F16" l="1"/>
  <c r="N21"/>
  <c r="N23" s="1"/>
  <c r="N24" s="1"/>
  <c r="N25" s="1"/>
  <c r="F13"/>
  <c r="F14" s="1"/>
  <c r="E21"/>
  <c r="J23"/>
  <c r="J13"/>
  <c r="J14" s="1"/>
  <c r="J16"/>
  <c r="J18" s="1"/>
  <c r="J19" s="1"/>
  <c r="J20" s="1"/>
  <c r="I21"/>
  <c r="I23" s="1"/>
  <c r="F23"/>
  <c r="F24" s="1"/>
  <c r="F25" s="1"/>
  <c r="N13"/>
  <c r="N14" s="1"/>
  <c r="N15" s="1"/>
  <c r="H23"/>
  <c r="H24" s="1"/>
  <c r="H25" s="1"/>
  <c r="C16"/>
  <c r="C18" s="1"/>
  <c r="C19" s="1"/>
  <c r="C20" s="1"/>
  <c r="K23"/>
  <c r="K24" s="1"/>
  <c r="G23"/>
  <c r="G24" s="1"/>
  <c r="K16"/>
  <c r="K18" s="1"/>
  <c r="K19" s="1"/>
  <c r="K20" s="1"/>
  <c r="G16"/>
  <c r="G18" s="1"/>
  <c r="G19" s="1"/>
  <c r="G20" s="1"/>
  <c r="C21"/>
  <c r="C23" s="1"/>
  <c r="C24" s="1"/>
  <c r="C25" s="1"/>
  <c r="D18"/>
  <c r="D19" s="1"/>
  <c r="D20" s="1"/>
  <c r="D23"/>
  <c r="K13"/>
  <c r="K14" s="1"/>
  <c r="M16"/>
  <c r="M18" s="1"/>
  <c r="M19" s="1"/>
  <c r="M20" s="1"/>
  <c r="H16"/>
  <c r="H18" s="1"/>
  <c r="H19" s="1"/>
  <c r="H20" s="1"/>
  <c r="D16"/>
  <c r="G21"/>
  <c r="I16"/>
  <c r="I18" s="1"/>
  <c r="I19" s="1"/>
  <c r="I20" s="1"/>
  <c r="E16"/>
  <c r="E18" s="1"/>
  <c r="E19" s="1"/>
  <c r="M21"/>
  <c r="M23" s="1"/>
  <c r="M24" s="1"/>
  <c r="M25" s="1"/>
  <c r="O8"/>
  <c r="L13"/>
  <c r="L14" s="1"/>
  <c r="L23"/>
  <c r="L24" s="1"/>
  <c r="L25" s="1"/>
  <c r="L16"/>
  <c r="L18" s="1"/>
  <c r="L19" s="1"/>
  <c r="L20" s="1"/>
  <c r="E23"/>
  <c r="E24" s="1"/>
  <c r="E25" s="1"/>
  <c r="N18"/>
  <c r="N19" s="1"/>
  <c r="N20" s="1"/>
  <c r="F18"/>
  <c r="F19" s="1"/>
  <c r="F20" s="1"/>
  <c r="O11"/>
  <c r="J24"/>
  <c r="J25" s="1"/>
  <c r="D24"/>
  <c r="D25" s="1"/>
  <c r="D14"/>
  <c r="D15" s="1"/>
  <c r="H14"/>
  <c r="H15" s="1"/>
  <c r="C14"/>
  <c r="C15" s="1"/>
  <c r="L9"/>
  <c r="L10" s="1"/>
  <c r="O10" s="1"/>
  <c r="G15"/>
  <c r="M14"/>
  <c r="M15" s="1"/>
  <c r="I14"/>
  <c r="I15" s="1"/>
  <c r="E14"/>
  <c r="E15" s="1"/>
  <c r="G25" l="1"/>
  <c r="K15"/>
  <c r="J15"/>
  <c r="F15"/>
  <c r="O9"/>
  <c r="K25"/>
  <c r="O21"/>
  <c r="L15"/>
  <c r="O13"/>
  <c r="O23"/>
  <c r="O16"/>
  <c r="I24"/>
  <c r="I25" s="1"/>
  <c r="O18"/>
  <c r="O19"/>
  <c r="E20"/>
  <c r="O20" s="1"/>
  <c r="O14"/>
  <c r="O15" l="1"/>
  <c r="O25"/>
  <c r="O24"/>
  <c r="O26" l="1"/>
</calcChain>
</file>

<file path=xl/sharedStrings.xml><?xml version="1.0" encoding="utf-8"?>
<sst xmlns="http://schemas.openxmlformats.org/spreadsheetml/2006/main" count="62" uniqueCount="33">
  <si>
    <t>период</t>
  </si>
  <si>
    <t xml:space="preserve">ед. измерения </t>
  </si>
  <si>
    <t>январь</t>
  </si>
  <si>
    <t>февраль</t>
  </si>
  <si>
    <t xml:space="preserve">март </t>
  </si>
  <si>
    <t>апрель</t>
  </si>
  <si>
    <t>май</t>
  </si>
  <si>
    <t xml:space="preserve">июнь </t>
  </si>
  <si>
    <t>июль</t>
  </si>
  <si>
    <t>авгуск</t>
  </si>
  <si>
    <t>сентябрь</t>
  </si>
  <si>
    <t>октябрь</t>
  </si>
  <si>
    <t>ноябрь</t>
  </si>
  <si>
    <t>декабрь</t>
  </si>
  <si>
    <t>всего</t>
  </si>
  <si>
    <t>водоснабжение</t>
  </si>
  <si>
    <t>тариф без НДС</t>
  </si>
  <si>
    <t>сумма с НДС</t>
  </si>
  <si>
    <t>водоотведение</t>
  </si>
  <si>
    <t>руб</t>
  </si>
  <si>
    <t>м3</t>
  </si>
  <si>
    <t>сумма без НДС</t>
  </si>
  <si>
    <t>сумма налога</t>
  </si>
  <si>
    <t>плата за негативное воздействие на ЦСВ (коэф. 0,5)</t>
  </si>
  <si>
    <t>плата за сброс загрязняющих веществ в составе сточных вод сверх установленныхнормативов состава сточных вод (коэф.2)</t>
  </si>
  <si>
    <t>ЦЕНА</t>
  </si>
  <si>
    <t>стоимость без НДС</t>
  </si>
  <si>
    <t xml:space="preserve">Расчет договорной цены контракта 2025г. </t>
  </si>
  <si>
    <r>
      <t xml:space="preserve">Дополнительно поясняем, что тарифы утверждены Агентством по тарифам Приморского края в соответствии с  действующим законодательством. </t>
    </r>
    <r>
      <rPr>
        <b/>
        <sz val="10"/>
        <color theme="1"/>
        <rFont val="Times New Roman"/>
        <family val="1"/>
        <charset val="204"/>
      </rPr>
      <t>Информация о тарифах</t>
    </r>
    <r>
      <rPr>
        <sz val="10"/>
        <color theme="1"/>
        <rFont val="Times New Roman"/>
        <family val="1"/>
        <charset val="204"/>
      </rPr>
      <t xml:space="preserve"> на питьевую воду, техническую воду и водоотведение для потребителей муниципального унитарного предприятия «Уссурийск-Водоканал» Уссурийского городского округа, находящихся на территории Уссурийского городского округа Приморского края, </t>
    </r>
    <r>
      <rPr>
        <b/>
        <sz val="10"/>
        <color theme="1"/>
        <rFont val="Times New Roman"/>
        <family val="1"/>
        <charset val="204"/>
      </rPr>
      <t>является общедоступной</t>
    </r>
    <r>
      <rPr>
        <sz val="10"/>
        <color theme="1"/>
        <rFont val="Times New Roman"/>
        <family val="1"/>
        <charset val="204"/>
      </rPr>
      <t xml:space="preserve"> и размещена на официальном сайте МУП «Уссурийск-Водоканал» (http://ussuraqua.ru/fornations/tariffs.html), в сети интернет, системе Консультант Плюс, а также иных поисковых системах.</t>
    </r>
  </si>
  <si>
    <t>ФИО Руководителя, должность, печать.</t>
  </si>
  <si>
    <r>
      <t>Плата за сброс загрязняющих веществ в составе сточных вод сверх установленных нормативов состава сточных вод  п.203 Правил холодного водоснабжения и водоотведения  утвержденных постановлением  Правительства РФ от 29.07.2013г. (в ред. Постановления Правительства РФ от 22.05.2020 N 728):</t>
    </r>
    <r>
      <rPr>
        <sz val="10"/>
        <color theme="1"/>
        <rFont val="Times New Roman"/>
        <family val="1"/>
        <charset val="204"/>
      </rPr>
      <t xml:space="preserve"> Для объектов абонентов (при наличии любого из условий):  расположенных во встроенном (пристроенном) нежилом помещении в многоквартирном доме при отсутствии отдельного канализационного выпуска в централизованную систему водоотведения, оборудованного канализационным колодцем;
для отбора сбрасываемых с которых сточных вод отсутствует контрольный канализационный колодец, а также иной канализационный колодец, в котором отбор проб сточных вод абонента может быть осуществлен отдельно от сточных вод иных абонентов;
расчет платы за сброс загрязняющих веществ в составе сточных вод сверх установленных нормативов состава сточных вод (Пнорм. сост.) (рублей) определяется по формуле:       Пнорм. сост. = 2 x Т x Qпр1.   </t>
    </r>
  </si>
  <si>
    <r>
      <t xml:space="preserve">Плата за негативное воздействие на  работу централизованной системы водоотведения Для объектов абонентов (при наличии любого из условий): </t>
    </r>
    <r>
      <rPr>
        <sz val="10"/>
        <color theme="1"/>
        <rFont val="Times New Roman"/>
        <family val="1"/>
        <charset val="204"/>
      </rPr>
      <t xml:space="preserve">среднесуточный объем сбрасываемых сточных вод с которых менее указанного в абзаце первом пункта 124 настоящих Правил; расположенных во встроенном (пристроенном) нежилом помещении в многоквартирном доме при отсутствии отдельного канализационного выпуска в централизованную систему водоотведения, оборудованного канализационным колодцем;
для отбора сбрасываемых с которых сточных вод отсутствует контрольный канализационный колодец, а также иной канализационный колодец, в котором отбор проб сточных вод абонента может быть осуществлен отдельно от сточных вод иных абонентов,
расчет платы за негативное воздействие на работу централизованной системы водоотведения в отношении сточных вод, сбрасываемых указанными абонентами (П) (рублей), определяется по формуле:    П = К x Т x Qпр1,
где:К - коэффициент компенсации, равный 0,5 </t>
    </r>
  </si>
  <si>
    <r>
      <rPr>
        <b/>
        <u/>
        <sz val="10"/>
        <color theme="1"/>
        <rFont val="Times New Roman"/>
        <family val="1"/>
        <charset val="204"/>
      </rPr>
      <t>Примечание(Удалтите все нижеследующее  перед распечатыванием)</t>
    </r>
    <r>
      <rPr>
        <sz val="10"/>
        <color theme="1"/>
        <rFont val="Times New Roman"/>
        <family val="1"/>
        <charset val="204"/>
      </rPr>
      <t>: Заполните желтые поля  значениеми из ВАШИХ  счет-фактур. Сверьте суммы со счетами -фактурами (копейки в НДС могут отличаться из-за математического округления), поменяйте на те, что указаны в вашей счет-фактуре. Значения в таблице должны абсолютно совпасть с уже выставленными и оплаченными счет-фактурами. В будущих месяцах можно менять объемы(м3), подбирая под планируемую сумму. Лишние блоки удалите(в перечне максимальный список плат, у вас их может не быть ))  ТАРИФЫ МЕНЯТЬ НЕЛЬЗЯ!!!!!!! Сверьте итоговую сумму и,  при необходимости,  напишите в водоканал письмо изменить сумму договора согласно Вашего расчета. ОБЯЗАТЕЛЬНО предварительно  согласуйте со службой закупок(казначейством) допустимы ли такие изменения или нужно перезаключение договора на новый срок ввиду исчерпания лимитов.  Расчет подпишите уполномоченным на подписание договоров водоснабжения лицом, так как расчет будет вшит в доп.соглашение , что бы вы могли поменять в ЕИС объемы и стоимости. Ни в какие приложения договора изменения объемов не вносятся, в договоре их просто нет, а указаны лишь максимально гарантированные мощности, заложеные при проектировании здания/помещения.</t>
    </r>
  </si>
</sst>
</file>

<file path=xl/styles.xml><?xml version="1.0" encoding="utf-8"?>
<styleSheet xmlns="http://schemas.openxmlformats.org/spreadsheetml/2006/main">
  <fonts count="8">
    <font>
      <sz val="11"/>
      <color theme="1"/>
      <name val="Calibri"/>
      <family val="2"/>
      <charset val="204"/>
      <scheme val="minor"/>
    </font>
    <font>
      <sz val="8"/>
      <color theme="1"/>
      <name val="Times New Roman"/>
      <family val="1"/>
      <charset val="204"/>
    </font>
    <font>
      <b/>
      <sz val="8"/>
      <color theme="1"/>
      <name val="Times New Roman"/>
      <family val="1"/>
      <charset val="204"/>
    </font>
    <font>
      <sz val="8"/>
      <color theme="1"/>
      <name val="Calibri"/>
      <family val="2"/>
      <charset val="204"/>
      <scheme val="minor"/>
    </font>
    <font>
      <b/>
      <sz val="14"/>
      <color theme="1"/>
      <name val="Times New Roman"/>
      <family val="1"/>
      <charset val="204"/>
    </font>
    <font>
      <sz val="10"/>
      <color theme="1"/>
      <name val="Times New Roman"/>
      <family val="1"/>
      <charset val="204"/>
    </font>
    <font>
      <b/>
      <sz val="10"/>
      <color theme="1"/>
      <name val="Times New Roman"/>
      <family val="1"/>
      <charset val="204"/>
    </font>
    <font>
      <b/>
      <u/>
      <sz val="10"/>
      <color theme="1"/>
      <name val="Times New Roman"/>
      <family val="1"/>
      <charset val="204"/>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8">
    <xf numFmtId="0" fontId="0" fillId="0" borderId="0" xfId="0"/>
    <xf numFmtId="0" fontId="0" fillId="0" borderId="0" xfId="0" applyAlignment="1">
      <alignment wrapText="1"/>
    </xf>
    <xf numFmtId="0" fontId="1" fillId="0" borderId="1" xfId="0" applyFont="1" applyBorder="1"/>
    <xf numFmtId="0" fontId="1" fillId="0" borderId="0" xfId="0" applyFont="1" applyAlignment="1">
      <alignment wrapText="1"/>
    </xf>
    <xf numFmtId="0" fontId="1" fillId="0" borderId="0" xfId="0" applyFont="1"/>
    <xf numFmtId="0" fontId="1" fillId="0" borderId="1" xfId="0" applyFont="1" applyBorder="1" applyAlignment="1">
      <alignment wrapText="1"/>
    </xf>
    <xf numFmtId="0" fontId="1" fillId="0" borderId="1" xfId="0" applyFont="1" applyBorder="1" applyAlignment="1">
      <alignment vertical="top" wrapText="1"/>
    </xf>
    <xf numFmtId="0" fontId="3" fillId="0" borderId="0" xfId="0" applyFont="1" applyAlignment="1">
      <alignment wrapText="1"/>
    </xf>
    <xf numFmtId="0" fontId="3" fillId="0" borderId="0" xfId="0" applyFont="1"/>
    <xf numFmtId="0" fontId="2" fillId="0" borderId="1" xfId="0" applyFont="1" applyBorder="1" applyAlignment="1">
      <alignment wrapText="1"/>
    </xf>
    <xf numFmtId="0" fontId="2" fillId="0" borderId="1" xfId="0" applyFont="1" applyBorder="1" applyAlignment="1">
      <alignment vertical="top" wrapText="1"/>
    </xf>
    <xf numFmtId="2" fontId="1" fillId="0" borderId="1" xfId="0" applyNumberFormat="1" applyFont="1" applyBorder="1"/>
    <xf numFmtId="0" fontId="2" fillId="0" borderId="1" xfId="0" applyFont="1" applyBorder="1"/>
    <xf numFmtId="0" fontId="4" fillId="0" borderId="0" xfId="0" applyFont="1"/>
    <xf numFmtId="0" fontId="2" fillId="2" borderId="1" xfId="0" applyFont="1" applyFill="1" applyBorder="1"/>
    <xf numFmtId="0" fontId="6" fillId="0" borderId="0" xfId="0" applyFont="1" applyBorder="1" applyAlignment="1">
      <alignment horizontal="left" vertical="top" wrapText="1"/>
    </xf>
    <xf numFmtId="0" fontId="5" fillId="0" borderId="0" xfId="0" applyFont="1" applyAlignment="1">
      <alignment horizontal="left" vertical="top" wrapText="1"/>
    </xf>
    <xf numFmtId="0" fontId="5" fillId="0" borderId="2" xfId="0" applyFont="1" applyBorder="1" applyAlignment="1">
      <alignment horizontal="left"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O30"/>
  <sheetViews>
    <sheetView tabSelected="1" zoomScale="130" zoomScaleNormal="130" workbookViewId="0">
      <selection sqref="A1:O30"/>
    </sheetView>
  </sheetViews>
  <sheetFormatPr defaultRowHeight="15"/>
  <cols>
    <col min="1" max="1" width="18.5703125" style="1" customWidth="1"/>
    <col min="2" max="2" width="6.140625" customWidth="1"/>
    <col min="3" max="3" width="7.5703125" customWidth="1"/>
    <col min="5" max="5" width="5.7109375" customWidth="1"/>
    <col min="6" max="6" width="7.28515625" customWidth="1"/>
    <col min="7" max="7" width="6" customWidth="1"/>
    <col min="8" max="8" width="6.42578125" customWidth="1"/>
    <col min="9" max="9" width="7" customWidth="1"/>
    <col min="10" max="10" width="6.85546875" customWidth="1"/>
    <col min="11" max="11" width="7.42578125" customWidth="1"/>
    <col min="12" max="12" width="6.42578125" customWidth="1"/>
    <col min="13" max="13" width="6.28515625" customWidth="1"/>
    <col min="14" max="14" width="6.42578125" customWidth="1"/>
    <col min="15" max="15" width="7.7109375" customWidth="1"/>
  </cols>
  <sheetData>
    <row r="1" spans="1:15">
      <c r="A1" s="7"/>
      <c r="B1" s="8"/>
      <c r="C1" s="8"/>
      <c r="D1" s="8"/>
      <c r="E1" s="8"/>
      <c r="F1" s="8"/>
      <c r="G1" s="8"/>
      <c r="H1" s="8"/>
      <c r="I1" s="8"/>
      <c r="J1" s="8"/>
      <c r="K1" s="8"/>
      <c r="L1" s="8"/>
      <c r="M1" s="8"/>
      <c r="N1" s="8"/>
      <c r="O1" s="8"/>
    </row>
    <row r="2" spans="1:15" ht="18.75">
      <c r="A2" s="13" t="s">
        <v>27</v>
      </c>
      <c r="B2" s="4"/>
      <c r="D2" s="4"/>
      <c r="E2" s="4"/>
      <c r="F2" s="4"/>
      <c r="G2" s="4"/>
      <c r="H2" s="4"/>
      <c r="I2" s="4"/>
      <c r="J2" s="4"/>
      <c r="K2" s="4"/>
      <c r="L2" s="4"/>
      <c r="M2" s="4"/>
      <c r="N2" s="4"/>
      <c r="O2" s="4"/>
    </row>
    <row r="3" spans="1:15" ht="16.5" customHeight="1"/>
    <row r="4" spans="1:15" s="1" customFormat="1" ht="34.5">
      <c r="A4" s="5" t="s">
        <v>0</v>
      </c>
      <c r="B4" s="5" t="s">
        <v>1</v>
      </c>
      <c r="C4" s="5" t="s">
        <v>2</v>
      </c>
      <c r="D4" s="5" t="s">
        <v>3</v>
      </c>
      <c r="E4" s="5" t="s">
        <v>4</v>
      </c>
      <c r="F4" s="5" t="s">
        <v>5</v>
      </c>
      <c r="G4" s="5" t="s">
        <v>6</v>
      </c>
      <c r="H4" s="5" t="s">
        <v>7</v>
      </c>
      <c r="I4" s="5" t="s">
        <v>8</v>
      </c>
      <c r="J4" s="5" t="s">
        <v>9</v>
      </c>
      <c r="K4" s="5" t="s">
        <v>10</v>
      </c>
      <c r="L4" s="5" t="s">
        <v>11</v>
      </c>
      <c r="M4" s="5" t="s">
        <v>12</v>
      </c>
      <c r="N4" s="5" t="s">
        <v>13</v>
      </c>
      <c r="O4" s="5" t="s">
        <v>14</v>
      </c>
    </row>
    <row r="5" spans="1:15">
      <c r="A5" s="5"/>
      <c r="B5" s="2"/>
      <c r="C5" s="2"/>
      <c r="D5" s="2"/>
      <c r="E5" s="2"/>
      <c r="F5" s="2"/>
      <c r="G5" s="2"/>
      <c r="H5" s="2"/>
      <c r="I5" s="2"/>
      <c r="J5" s="2"/>
      <c r="K5" s="2"/>
      <c r="L5" s="2"/>
      <c r="M5" s="2"/>
      <c r="N5" s="2"/>
      <c r="O5" s="2"/>
    </row>
    <row r="6" spans="1:15">
      <c r="A6" s="9" t="s">
        <v>15</v>
      </c>
      <c r="B6" s="12" t="s">
        <v>20</v>
      </c>
      <c r="C6" s="14">
        <v>10</v>
      </c>
      <c r="D6" s="14">
        <v>10</v>
      </c>
      <c r="E6" s="14">
        <v>10</v>
      </c>
      <c r="F6" s="14">
        <v>10</v>
      </c>
      <c r="G6" s="14">
        <v>10</v>
      </c>
      <c r="H6" s="14">
        <v>10</v>
      </c>
      <c r="I6" s="14">
        <v>10</v>
      </c>
      <c r="J6" s="14">
        <v>10</v>
      </c>
      <c r="K6" s="14">
        <v>10</v>
      </c>
      <c r="L6" s="14">
        <v>10</v>
      </c>
      <c r="M6" s="14">
        <v>10</v>
      </c>
      <c r="N6" s="14">
        <v>10</v>
      </c>
      <c r="O6" s="12">
        <f>SUM(C6:N6)</f>
        <v>120</v>
      </c>
    </row>
    <row r="7" spans="1:15">
      <c r="A7" s="5" t="s">
        <v>16</v>
      </c>
      <c r="B7" s="2" t="s">
        <v>19</v>
      </c>
      <c r="C7" s="11">
        <v>42.04</v>
      </c>
      <c r="D7" s="11">
        <v>42.04</v>
      </c>
      <c r="E7" s="11">
        <v>42.04</v>
      </c>
      <c r="F7" s="11">
        <v>42.04</v>
      </c>
      <c r="G7" s="11">
        <v>42.04</v>
      </c>
      <c r="H7" s="11">
        <v>42.04</v>
      </c>
      <c r="I7" s="2">
        <v>48.35</v>
      </c>
      <c r="J7" s="2">
        <v>48.35</v>
      </c>
      <c r="K7" s="2">
        <v>48.35</v>
      </c>
      <c r="L7" s="2">
        <v>48.35</v>
      </c>
      <c r="M7" s="2">
        <v>48.35</v>
      </c>
      <c r="N7" s="2">
        <v>48.35</v>
      </c>
      <c r="O7" s="2"/>
    </row>
    <row r="8" spans="1:15">
      <c r="A8" s="5" t="s">
        <v>21</v>
      </c>
      <c r="B8" s="2" t="s">
        <v>19</v>
      </c>
      <c r="C8" s="11">
        <f>C6*C7</f>
        <v>420.4</v>
      </c>
      <c r="D8" s="11">
        <f t="shared" ref="D8:N8" si="0">D6*D7</f>
        <v>420.4</v>
      </c>
      <c r="E8" s="11">
        <f t="shared" si="0"/>
        <v>420.4</v>
      </c>
      <c r="F8" s="11">
        <f t="shared" si="0"/>
        <v>420.4</v>
      </c>
      <c r="G8" s="11">
        <f t="shared" si="0"/>
        <v>420.4</v>
      </c>
      <c r="H8" s="11">
        <f t="shared" si="0"/>
        <v>420.4</v>
      </c>
      <c r="I8" s="11">
        <f t="shared" si="0"/>
        <v>483.5</v>
      </c>
      <c r="J8" s="11">
        <f t="shared" si="0"/>
        <v>483.5</v>
      </c>
      <c r="K8" s="11">
        <f t="shared" si="0"/>
        <v>483.5</v>
      </c>
      <c r="L8" s="11">
        <f t="shared" si="0"/>
        <v>483.5</v>
      </c>
      <c r="M8" s="11">
        <f t="shared" si="0"/>
        <v>483.5</v>
      </c>
      <c r="N8" s="11">
        <f t="shared" si="0"/>
        <v>483.5</v>
      </c>
      <c r="O8" s="2">
        <f t="shared" ref="O8:O10" si="1">SUM(C8:N8)</f>
        <v>5423.4</v>
      </c>
    </row>
    <row r="9" spans="1:15">
      <c r="A9" s="5" t="s">
        <v>22</v>
      </c>
      <c r="B9" s="2" t="s">
        <v>19</v>
      </c>
      <c r="C9" s="11">
        <f>C8*20/100</f>
        <v>84.08</v>
      </c>
      <c r="D9" s="11">
        <f t="shared" ref="D9:N9" si="2">D8*20/100</f>
        <v>84.08</v>
      </c>
      <c r="E9" s="11">
        <f t="shared" si="2"/>
        <v>84.08</v>
      </c>
      <c r="F9" s="11">
        <f t="shared" si="2"/>
        <v>84.08</v>
      </c>
      <c r="G9" s="11">
        <f t="shared" si="2"/>
        <v>84.08</v>
      </c>
      <c r="H9" s="11">
        <f t="shared" si="2"/>
        <v>84.08</v>
      </c>
      <c r="I9" s="11">
        <f t="shared" si="2"/>
        <v>96.7</v>
      </c>
      <c r="J9" s="11">
        <f t="shared" si="2"/>
        <v>96.7</v>
      </c>
      <c r="K9" s="11">
        <f t="shared" si="2"/>
        <v>96.7</v>
      </c>
      <c r="L9" s="11">
        <f t="shared" si="2"/>
        <v>96.7</v>
      </c>
      <c r="M9" s="11">
        <f t="shared" si="2"/>
        <v>96.7</v>
      </c>
      <c r="N9" s="11">
        <f t="shared" si="2"/>
        <v>96.7</v>
      </c>
      <c r="O9" s="2">
        <f t="shared" si="1"/>
        <v>1084.68</v>
      </c>
    </row>
    <row r="10" spans="1:15">
      <c r="A10" s="5" t="s">
        <v>17</v>
      </c>
      <c r="B10" s="2" t="s">
        <v>19</v>
      </c>
      <c r="C10" s="11">
        <f>C8+C9</f>
        <v>504.47999999999996</v>
      </c>
      <c r="D10" s="11">
        <f t="shared" ref="D10:N10" si="3">D8+D9</f>
        <v>504.47999999999996</v>
      </c>
      <c r="E10" s="11">
        <f t="shared" si="3"/>
        <v>504.47999999999996</v>
      </c>
      <c r="F10" s="11">
        <f t="shared" si="3"/>
        <v>504.47999999999996</v>
      </c>
      <c r="G10" s="11">
        <f t="shared" si="3"/>
        <v>504.47999999999996</v>
      </c>
      <c r="H10" s="11">
        <f t="shared" si="3"/>
        <v>504.47999999999996</v>
      </c>
      <c r="I10" s="11">
        <f t="shared" si="3"/>
        <v>580.20000000000005</v>
      </c>
      <c r="J10" s="11">
        <f t="shared" si="3"/>
        <v>580.20000000000005</v>
      </c>
      <c r="K10" s="11">
        <f t="shared" si="3"/>
        <v>580.20000000000005</v>
      </c>
      <c r="L10" s="11">
        <f t="shared" si="3"/>
        <v>580.20000000000005</v>
      </c>
      <c r="M10" s="11">
        <f t="shared" si="3"/>
        <v>580.20000000000005</v>
      </c>
      <c r="N10" s="11">
        <f t="shared" si="3"/>
        <v>580.20000000000005</v>
      </c>
      <c r="O10" s="2">
        <f t="shared" si="1"/>
        <v>6508.079999999999</v>
      </c>
    </row>
    <row r="11" spans="1:15">
      <c r="A11" s="9" t="s">
        <v>18</v>
      </c>
      <c r="B11" s="12" t="s">
        <v>20</v>
      </c>
      <c r="C11" s="14">
        <f>C6</f>
        <v>10</v>
      </c>
      <c r="D11" s="14">
        <f t="shared" ref="D11:N11" si="4">D6</f>
        <v>10</v>
      </c>
      <c r="E11" s="14">
        <f t="shared" si="4"/>
        <v>10</v>
      </c>
      <c r="F11" s="14">
        <f t="shared" si="4"/>
        <v>10</v>
      </c>
      <c r="G11" s="14">
        <f t="shared" si="4"/>
        <v>10</v>
      </c>
      <c r="H11" s="14">
        <f t="shared" si="4"/>
        <v>10</v>
      </c>
      <c r="I11" s="14">
        <f t="shared" si="4"/>
        <v>10</v>
      </c>
      <c r="J11" s="14">
        <f t="shared" si="4"/>
        <v>10</v>
      </c>
      <c r="K11" s="14">
        <f t="shared" si="4"/>
        <v>10</v>
      </c>
      <c r="L11" s="14">
        <f t="shared" si="4"/>
        <v>10</v>
      </c>
      <c r="M11" s="14">
        <f t="shared" si="4"/>
        <v>10</v>
      </c>
      <c r="N11" s="14">
        <f t="shared" si="4"/>
        <v>10</v>
      </c>
      <c r="O11" s="12">
        <f>SUM(C11:N11)</f>
        <v>120</v>
      </c>
    </row>
    <row r="12" spans="1:15">
      <c r="A12" s="5" t="s">
        <v>16</v>
      </c>
      <c r="B12" s="2" t="s">
        <v>19</v>
      </c>
      <c r="C12" s="11">
        <v>43.37</v>
      </c>
      <c r="D12" s="11">
        <v>43.37</v>
      </c>
      <c r="E12" s="11">
        <v>43.37</v>
      </c>
      <c r="F12" s="11">
        <v>43.37</v>
      </c>
      <c r="G12" s="11">
        <v>43.37</v>
      </c>
      <c r="H12" s="11">
        <v>43.37</v>
      </c>
      <c r="I12" s="2">
        <v>48.04</v>
      </c>
      <c r="J12" s="2">
        <v>48.04</v>
      </c>
      <c r="K12" s="2">
        <v>48.04</v>
      </c>
      <c r="L12" s="2">
        <v>48.04</v>
      </c>
      <c r="M12" s="2">
        <v>48.04</v>
      </c>
      <c r="N12" s="2">
        <v>48.04</v>
      </c>
      <c r="O12" s="2"/>
    </row>
    <row r="13" spans="1:15">
      <c r="A13" s="5" t="s">
        <v>21</v>
      </c>
      <c r="B13" s="2" t="s">
        <v>19</v>
      </c>
      <c r="C13" s="11">
        <f>C11*C12</f>
        <v>433.7</v>
      </c>
      <c r="D13" s="11">
        <f t="shared" ref="D13:N13" si="5">D11*D12</f>
        <v>433.7</v>
      </c>
      <c r="E13" s="11">
        <f t="shared" si="5"/>
        <v>433.7</v>
      </c>
      <c r="F13" s="11">
        <f t="shared" si="5"/>
        <v>433.7</v>
      </c>
      <c r="G13" s="11">
        <f t="shared" si="5"/>
        <v>433.7</v>
      </c>
      <c r="H13" s="11">
        <f t="shared" si="5"/>
        <v>433.7</v>
      </c>
      <c r="I13" s="11">
        <f t="shared" si="5"/>
        <v>480.4</v>
      </c>
      <c r="J13" s="11">
        <f t="shared" si="5"/>
        <v>480.4</v>
      </c>
      <c r="K13" s="11">
        <f t="shared" si="5"/>
        <v>480.4</v>
      </c>
      <c r="L13" s="11">
        <f t="shared" si="5"/>
        <v>480.4</v>
      </c>
      <c r="M13" s="11">
        <f t="shared" si="5"/>
        <v>480.4</v>
      </c>
      <c r="N13" s="11">
        <f t="shared" si="5"/>
        <v>480.4</v>
      </c>
      <c r="O13" s="2">
        <f t="shared" ref="O13:O16" si="6">SUM(C13:N13)</f>
        <v>5484.5999999999995</v>
      </c>
    </row>
    <row r="14" spans="1:15">
      <c r="A14" s="5" t="s">
        <v>22</v>
      </c>
      <c r="B14" s="2" t="s">
        <v>19</v>
      </c>
      <c r="C14" s="11">
        <f>C13*20/100</f>
        <v>86.74</v>
      </c>
      <c r="D14" s="11">
        <f t="shared" ref="D14:N14" si="7">D13*20/100</f>
        <v>86.74</v>
      </c>
      <c r="E14" s="11">
        <f t="shared" si="7"/>
        <v>86.74</v>
      </c>
      <c r="F14" s="11">
        <f t="shared" si="7"/>
        <v>86.74</v>
      </c>
      <c r="G14" s="11">
        <f t="shared" si="7"/>
        <v>86.74</v>
      </c>
      <c r="H14" s="11">
        <f t="shared" si="7"/>
        <v>86.74</v>
      </c>
      <c r="I14" s="11">
        <f t="shared" si="7"/>
        <v>96.08</v>
      </c>
      <c r="J14" s="11">
        <f t="shared" si="7"/>
        <v>96.08</v>
      </c>
      <c r="K14" s="11">
        <f t="shared" si="7"/>
        <v>96.08</v>
      </c>
      <c r="L14" s="11">
        <f t="shared" si="7"/>
        <v>96.08</v>
      </c>
      <c r="M14" s="11">
        <f t="shared" si="7"/>
        <v>96.08</v>
      </c>
      <c r="N14" s="11">
        <f t="shared" si="7"/>
        <v>96.08</v>
      </c>
      <c r="O14" s="2">
        <f t="shared" si="6"/>
        <v>1096.92</v>
      </c>
    </row>
    <row r="15" spans="1:15">
      <c r="A15" s="5" t="s">
        <v>17</v>
      </c>
      <c r="B15" s="2" t="s">
        <v>19</v>
      </c>
      <c r="C15" s="11">
        <f>C13+C14</f>
        <v>520.43999999999994</v>
      </c>
      <c r="D15" s="11">
        <f t="shared" ref="D15:N15" si="8">D13+D14</f>
        <v>520.43999999999994</v>
      </c>
      <c r="E15" s="11">
        <f t="shared" si="8"/>
        <v>520.43999999999994</v>
      </c>
      <c r="F15" s="11">
        <f t="shared" si="8"/>
        <v>520.43999999999994</v>
      </c>
      <c r="G15" s="11">
        <f t="shared" si="8"/>
        <v>520.43999999999994</v>
      </c>
      <c r="H15" s="11">
        <f t="shared" si="8"/>
        <v>520.43999999999994</v>
      </c>
      <c r="I15" s="11">
        <f t="shared" si="8"/>
        <v>576.48</v>
      </c>
      <c r="J15" s="11">
        <f t="shared" si="8"/>
        <v>576.48</v>
      </c>
      <c r="K15" s="11">
        <f t="shared" si="8"/>
        <v>576.48</v>
      </c>
      <c r="L15" s="11">
        <f t="shared" si="8"/>
        <v>576.48</v>
      </c>
      <c r="M15" s="11">
        <f t="shared" si="8"/>
        <v>576.48</v>
      </c>
      <c r="N15" s="11">
        <f t="shared" si="8"/>
        <v>576.48</v>
      </c>
      <c r="O15" s="2">
        <f t="shared" si="6"/>
        <v>6581.5199999999986</v>
      </c>
    </row>
    <row r="16" spans="1:15" ht="73.5">
      <c r="A16" s="10" t="s">
        <v>24</v>
      </c>
      <c r="B16" s="12" t="s">
        <v>20</v>
      </c>
      <c r="C16" s="14">
        <f>C11</f>
        <v>10</v>
      </c>
      <c r="D16" s="14">
        <f t="shared" ref="D16:N16" si="9">D11</f>
        <v>10</v>
      </c>
      <c r="E16" s="14">
        <f t="shared" si="9"/>
        <v>10</v>
      </c>
      <c r="F16" s="14">
        <f t="shared" si="9"/>
        <v>10</v>
      </c>
      <c r="G16" s="14">
        <f t="shared" si="9"/>
        <v>10</v>
      </c>
      <c r="H16" s="14">
        <f t="shared" si="9"/>
        <v>10</v>
      </c>
      <c r="I16" s="14">
        <f t="shared" si="9"/>
        <v>10</v>
      </c>
      <c r="J16" s="14">
        <f t="shared" si="9"/>
        <v>10</v>
      </c>
      <c r="K16" s="14">
        <f t="shared" si="9"/>
        <v>10</v>
      </c>
      <c r="L16" s="14">
        <f t="shared" si="9"/>
        <v>10</v>
      </c>
      <c r="M16" s="14">
        <f t="shared" si="9"/>
        <v>10</v>
      </c>
      <c r="N16" s="14">
        <f t="shared" si="9"/>
        <v>10</v>
      </c>
      <c r="O16" s="12">
        <f t="shared" si="6"/>
        <v>120</v>
      </c>
    </row>
    <row r="17" spans="1:15">
      <c r="A17" s="6" t="s">
        <v>26</v>
      </c>
      <c r="B17" s="2" t="s">
        <v>19</v>
      </c>
      <c r="C17" s="11">
        <f>C12*2</f>
        <v>86.74</v>
      </c>
      <c r="D17" s="2">
        <f t="shared" ref="D17:N17" si="10">D12*2</f>
        <v>86.74</v>
      </c>
      <c r="E17" s="2">
        <f t="shared" si="10"/>
        <v>86.74</v>
      </c>
      <c r="F17" s="2">
        <f t="shared" si="10"/>
        <v>86.74</v>
      </c>
      <c r="G17" s="2">
        <f t="shared" si="10"/>
        <v>86.74</v>
      </c>
      <c r="H17" s="2">
        <f t="shared" si="10"/>
        <v>86.74</v>
      </c>
      <c r="I17" s="2">
        <f t="shared" si="10"/>
        <v>96.08</v>
      </c>
      <c r="J17" s="2">
        <f t="shared" si="10"/>
        <v>96.08</v>
      </c>
      <c r="K17" s="2">
        <f t="shared" si="10"/>
        <v>96.08</v>
      </c>
      <c r="L17" s="2">
        <f t="shared" si="10"/>
        <v>96.08</v>
      </c>
      <c r="M17" s="2">
        <f t="shared" si="10"/>
        <v>96.08</v>
      </c>
      <c r="N17" s="2">
        <f t="shared" si="10"/>
        <v>96.08</v>
      </c>
      <c r="O17" s="2"/>
    </row>
    <row r="18" spans="1:15">
      <c r="A18" s="5" t="s">
        <v>21</v>
      </c>
      <c r="B18" s="2" t="s">
        <v>19</v>
      </c>
      <c r="C18" s="11">
        <f>C16*C17</f>
        <v>867.4</v>
      </c>
      <c r="D18" s="11">
        <f t="shared" ref="D18:N18" si="11">D16*D17</f>
        <v>867.4</v>
      </c>
      <c r="E18" s="11">
        <f t="shared" si="11"/>
        <v>867.4</v>
      </c>
      <c r="F18" s="11">
        <f t="shared" si="11"/>
        <v>867.4</v>
      </c>
      <c r="G18" s="11">
        <f t="shared" si="11"/>
        <v>867.4</v>
      </c>
      <c r="H18" s="11">
        <f t="shared" si="11"/>
        <v>867.4</v>
      </c>
      <c r="I18" s="11">
        <f t="shared" si="11"/>
        <v>960.8</v>
      </c>
      <c r="J18" s="11">
        <f t="shared" si="11"/>
        <v>960.8</v>
      </c>
      <c r="K18" s="11">
        <f t="shared" si="11"/>
        <v>960.8</v>
      </c>
      <c r="L18" s="11">
        <f t="shared" si="11"/>
        <v>960.8</v>
      </c>
      <c r="M18" s="11">
        <f t="shared" si="11"/>
        <v>960.8</v>
      </c>
      <c r="N18" s="11">
        <f t="shared" si="11"/>
        <v>960.8</v>
      </c>
      <c r="O18" s="2">
        <f t="shared" ref="O18:O21" si="12">SUM(C18:N18)</f>
        <v>10969.199999999999</v>
      </c>
    </row>
    <row r="19" spans="1:15">
      <c r="A19" s="5" t="s">
        <v>22</v>
      </c>
      <c r="B19" s="2" t="s">
        <v>19</v>
      </c>
      <c r="C19" s="11">
        <f>C18*20/100</f>
        <v>173.48</v>
      </c>
      <c r="D19" s="11">
        <f t="shared" ref="D19:N19" si="13">D18*20/100</f>
        <v>173.48</v>
      </c>
      <c r="E19" s="11">
        <f t="shared" si="13"/>
        <v>173.48</v>
      </c>
      <c r="F19" s="11">
        <f t="shared" si="13"/>
        <v>173.48</v>
      </c>
      <c r="G19" s="11">
        <f t="shared" si="13"/>
        <v>173.48</v>
      </c>
      <c r="H19" s="11">
        <f t="shared" si="13"/>
        <v>173.48</v>
      </c>
      <c r="I19" s="11">
        <f t="shared" si="13"/>
        <v>192.16</v>
      </c>
      <c r="J19" s="11">
        <f t="shared" si="13"/>
        <v>192.16</v>
      </c>
      <c r="K19" s="11">
        <f t="shared" si="13"/>
        <v>192.16</v>
      </c>
      <c r="L19" s="11">
        <f t="shared" si="13"/>
        <v>192.16</v>
      </c>
      <c r="M19" s="11">
        <f t="shared" si="13"/>
        <v>192.16</v>
      </c>
      <c r="N19" s="11">
        <f t="shared" si="13"/>
        <v>192.16</v>
      </c>
      <c r="O19" s="2">
        <f t="shared" si="12"/>
        <v>2193.84</v>
      </c>
    </row>
    <row r="20" spans="1:15">
      <c r="A20" s="6" t="s">
        <v>17</v>
      </c>
      <c r="B20" s="2" t="s">
        <v>19</v>
      </c>
      <c r="C20" s="11">
        <f>C18+C19</f>
        <v>1040.8799999999999</v>
      </c>
      <c r="D20" s="11">
        <f t="shared" ref="D20:N20" si="14">D18+D19</f>
        <v>1040.8799999999999</v>
      </c>
      <c r="E20" s="11">
        <f t="shared" si="14"/>
        <v>1040.8799999999999</v>
      </c>
      <c r="F20" s="11">
        <f t="shared" si="14"/>
        <v>1040.8799999999999</v>
      </c>
      <c r="G20" s="11">
        <f t="shared" si="14"/>
        <v>1040.8799999999999</v>
      </c>
      <c r="H20" s="11">
        <f t="shared" si="14"/>
        <v>1040.8799999999999</v>
      </c>
      <c r="I20" s="11">
        <f t="shared" si="14"/>
        <v>1152.96</v>
      </c>
      <c r="J20" s="11">
        <f t="shared" si="14"/>
        <v>1152.96</v>
      </c>
      <c r="K20" s="11">
        <f t="shared" si="14"/>
        <v>1152.96</v>
      </c>
      <c r="L20" s="11">
        <f t="shared" si="14"/>
        <v>1152.96</v>
      </c>
      <c r="M20" s="11">
        <f t="shared" si="14"/>
        <v>1152.96</v>
      </c>
      <c r="N20" s="11">
        <f t="shared" si="14"/>
        <v>1152.96</v>
      </c>
      <c r="O20" s="2">
        <f t="shared" si="12"/>
        <v>13163.039999999997</v>
      </c>
    </row>
    <row r="21" spans="1:15" ht="33">
      <c r="A21" s="9" t="s">
        <v>23</v>
      </c>
      <c r="B21" s="12" t="s">
        <v>20</v>
      </c>
      <c r="C21" s="14">
        <f>C11</f>
        <v>10</v>
      </c>
      <c r="D21" s="14">
        <f t="shared" ref="D21:N21" si="15">D11</f>
        <v>10</v>
      </c>
      <c r="E21" s="14">
        <f t="shared" si="15"/>
        <v>10</v>
      </c>
      <c r="F21" s="14">
        <f t="shared" si="15"/>
        <v>10</v>
      </c>
      <c r="G21" s="14">
        <f t="shared" si="15"/>
        <v>10</v>
      </c>
      <c r="H21" s="14">
        <f t="shared" si="15"/>
        <v>10</v>
      </c>
      <c r="I21" s="14">
        <f t="shared" si="15"/>
        <v>10</v>
      </c>
      <c r="J21" s="14">
        <f t="shared" si="15"/>
        <v>10</v>
      </c>
      <c r="K21" s="14">
        <f t="shared" si="15"/>
        <v>10</v>
      </c>
      <c r="L21" s="14">
        <f t="shared" si="15"/>
        <v>10</v>
      </c>
      <c r="M21" s="14">
        <f t="shared" si="15"/>
        <v>10</v>
      </c>
      <c r="N21" s="14">
        <f t="shared" si="15"/>
        <v>10</v>
      </c>
      <c r="O21" s="12">
        <f t="shared" si="12"/>
        <v>120</v>
      </c>
    </row>
    <row r="22" spans="1:15">
      <c r="A22" s="6" t="s">
        <v>26</v>
      </c>
      <c r="B22" s="2" t="s">
        <v>19</v>
      </c>
      <c r="C22" s="11">
        <f>C12*0.5</f>
        <v>21.684999999999999</v>
      </c>
      <c r="D22" s="2">
        <f t="shared" ref="D22:N22" si="16">D12*0.5</f>
        <v>21.684999999999999</v>
      </c>
      <c r="E22" s="2">
        <f t="shared" si="16"/>
        <v>21.684999999999999</v>
      </c>
      <c r="F22" s="2">
        <f t="shared" si="16"/>
        <v>21.684999999999999</v>
      </c>
      <c r="G22" s="2">
        <f t="shared" si="16"/>
        <v>21.684999999999999</v>
      </c>
      <c r="H22" s="2">
        <f t="shared" si="16"/>
        <v>21.684999999999999</v>
      </c>
      <c r="I22" s="2">
        <f t="shared" si="16"/>
        <v>24.02</v>
      </c>
      <c r="J22" s="2">
        <f t="shared" si="16"/>
        <v>24.02</v>
      </c>
      <c r="K22" s="2">
        <f t="shared" si="16"/>
        <v>24.02</v>
      </c>
      <c r="L22" s="2">
        <f t="shared" si="16"/>
        <v>24.02</v>
      </c>
      <c r="M22" s="2">
        <f t="shared" si="16"/>
        <v>24.02</v>
      </c>
      <c r="N22" s="2">
        <f t="shared" si="16"/>
        <v>24.02</v>
      </c>
      <c r="O22" s="2"/>
    </row>
    <row r="23" spans="1:15">
      <c r="A23" s="5" t="s">
        <v>21</v>
      </c>
      <c r="B23" s="2" t="s">
        <v>19</v>
      </c>
      <c r="C23" s="11">
        <f>C21*C22</f>
        <v>216.85</v>
      </c>
      <c r="D23" s="11">
        <f t="shared" ref="D23:N23" si="17">D21*D22</f>
        <v>216.85</v>
      </c>
      <c r="E23" s="11">
        <f t="shared" si="17"/>
        <v>216.85</v>
      </c>
      <c r="F23" s="11">
        <f t="shared" si="17"/>
        <v>216.85</v>
      </c>
      <c r="G23" s="11">
        <f t="shared" si="17"/>
        <v>216.85</v>
      </c>
      <c r="H23" s="11">
        <f t="shared" si="17"/>
        <v>216.85</v>
      </c>
      <c r="I23" s="11">
        <f t="shared" si="17"/>
        <v>240.2</v>
      </c>
      <c r="J23" s="11">
        <f t="shared" si="17"/>
        <v>240.2</v>
      </c>
      <c r="K23" s="11">
        <f t="shared" si="17"/>
        <v>240.2</v>
      </c>
      <c r="L23" s="11">
        <f t="shared" si="17"/>
        <v>240.2</v>
      </c>
      <c r="M23" s="11">
        <f t="shared" si="17"/>
        <v>240.2</v>
      </c>
      <c r="N23" s="11">
        <f t="shared" si="17"/>
        <v>240.2</v>
      </c>
      <c r="O23" s="2">
        <f t="shared" ref="O23:O25" si="18">SUM(C23:N23)</f>
        <v>2742.2999999999997</v>
      </c>
    </row>
    <row r="24" spans="1:15">
      <c r="A24" s="5" t="s">
        <v>22</v>
      </c>
      <c r="B24" s="2" t="s">
        <v>19</v>
      </c>
      <c r="C24" s="11">
        <f>C23*20/100</f>
        <v>43.37</v>
      </c>
      <c r="D24" s="11">
        <f t="shared" ref="D24:N24" si="19">D23*20/100</f>
        <v>43.37</v>
      </c>
      <c r="E24" s="11">
        <f t="shared" si="19"/>
        <v>43.37</v>
      </c>
      <c r="F24" s="11">
        <f t="shared" si="19"/>
        <v>43.37</v>
      </c>
      <c r="G24" s="11">
        <f t="shared" si="19"/>
        <v>43.37</v>
      </c>
      <c r="H24" s="11">
        <f t="shared" si="19"/>
        <v>43.37</v>
      </c>
      <c r="I24" s="11">
        <f t="shared" si="19"/>
        <v>48.04</v>
      </c>
      <c r="J24" s="11">
        <f t="shared" si="19"/>
        <v>48.04</v>
      </c>
      <c r="K24" s="11">
        <f t="shared" si="19"/>
        <v>48.04</v>
      </c>
      <c r="L24" s="11">
        <f t="shared" si="19"/>
        <v>48.04</v>
      </c>
      <c r="M24" s="11">
        <f t="shared" si="19"/>
        <v>48.04</v>
      </c>
      <c r="N24" s="11">
        <f t="shared" si="19"/>
        <v>48.04</v>
      </c>
      <c r="O24" s="2">
        <f t="shared" si="18"/>
        <v>548.46</v>
      </c>
    </row>
    <row r="25" spans="1:15">
      <c r="A25" s="6" t="s">
        <v>17</v>
      </c>
      <c r="B25" s="2" t="s">
        <v>19</v>
      </c>
      <c r="C25" s="11">
        <f>C23+C24</f>
        <v>260.21999999999997</v>
      </c>
      <c r="D25" s="11">
        <f t="shared" ref="D25:N25" si="20">D23+D24</f>
        <v>260.21999999999997</v>
      </c>
      <c r="E25" s="11">
        <f t="shared" si="20"/>
        <v>260.21999999999997</v>
      </c>
      <c r="F25" s="11">
        <f t="shared" si="20"/>
        <v>260.21999999999997</v>
      </c>
      <c r="G25" s="11">
        <f t="shared" si="20"/>
        <v>260.21999999999997</v>
      </c>
      <c r="H25" s="11">
        <f t="shared" si="20"/>
        <v>260.21999999999997</v>
      </c>
      <c r="I25" s="11">
        <f t="shared" si="20"/>
        <v>288.24</v>
      </c>
      <c r="J25" s="11">
        <f t="shared" si="20"/>
        <v>288.24</v>
      </c>
      <c r="K25" s="11">
        <f t="shared" si="20"/>
        <v>288.24</v>
      </c>
      <c r="L25" s="11">
        <f t="shared" si="20"/>
        <v>288.24</v>
      </c>
      <c r="M25" s="11">
        <f t="shared" si="20"/>
        <v>288.24</v>
      </c>
      <c r="N25" s="11">
        <f t="shared" si="20"/>
        <v>288.24</v>
      </c>
      <c r="O25" s="2">
        <f t="shared" si="18"/>
        <v>3290.7599999999993</v>
      </c>
    </row>
    <row r="26" spans="1:15" ht="23.25">
      <c r="A26" s="3" t="s">
        <v>29</v>
      </c>
      <c r="B26" s="4"/>
      <c r="C26" s="4"/>
      <c r="D26" s="4"/>
      <c r="E26" s="4"/>
      <c r="F26" s="4"/>
      <c r="G26" s="4"/>
      <c r="H26" s="4"/>
      <c r="I26" s="4"/>
      <c r="J26" s="4"/>
      <c r="K26" s="4"/>
      <c r="L26" s="4"/>
      <c r="M26" s="4"/>
      <c r="N26" s="12" t="s">
        <v>25</v>
      </c>
      <c r="O26" s="12">
        <f>O10+O15+O20+O25</f>
        <v>29543.399999999994</v>
      </c>
    </row>
    <row r="27" spans="1:15" ht="129" customHeight="1">
      <c r="A27" s="17" t="s">
        <v>32</v>
      </c>
      <c r="B27" s="17"/>
      <c r="C27" s="17"/>
      <c r="D27" s="17"/>
      <c r="E27" s="17"/>
      <c r="F27" s="17"/>
      <c r="G27" s="17"/>
      <c r="H27" s="17"/>
      <c r="I27" s="17"/>
      <c r="J27" s="17"/>
      <c r="K27" s="17"/>
      <c r="L27" s="17"/>
      <c r="M27" s="17"/>
      <c r="N27" s="17"/>
      <c r="O27" s="17"/>
    </row>
    <row r="28" spans="1:15" ht="121.5" customHeight="1">
      <c r="A28" s="15" t="s">
        <v>30</v>
      </c>
      <c r="B28" s="15"/>
      <c r="C28" s="15"/>
      <c r="D28" s="15"/>
      <c r="E28" s="15"/>
      <c r="F28" s="15"/>
      <c r="G28" s="15"/>
      <c r="H28" s="15"/>
      <c r="I28" s="15"/>
      <c r="J28" s="15"/>
      <c r="K28" s="15"/>
      <c r="L28" s="15"/>
      <c r="M28" s="15"/>
      <c r="N28" s="15"/>
      <c r="O28" s="15"/>
    </row>
    <row r="29" spans="1:15" ht="119.25" customHeight="1">
      <c r="A29" s="15" t="s">
        <v>31</v>
      </c>
      <c r="B29" s="15"/>
      <c r="C29" s="15"/>
      <c r="D29" s="15"/>
      <c r="E29" s="15"/>
      <c r="F29" s="15"/>
      <c r="G29" s="15"/>
      <c r="H29" s="15"/>
      <c r="I29" s="15"/>
      <c r="J29" s="15"/>
      <c r="K29" s="15"/>
      <c r="L29" s="15"/>
      <c r="M29" s="15"/>
      <c r="N29" s="15"/>
      <c r="O29" s="15"/>
    </row>
    <row r="30" spans="1:15" ht="77.25" customHeight="1">
      <c r="A30" s="16" t="s">
        <v>28</v>
      </c>
      <c r="B30" s="16"/>
      <c r="C30" s="16"/>
      <c r="D30" s="16"/>
      <c r="E30" s="16"/>
      <c r="F30" s="16"/>
      <c r="G30" s="16"/>
      <c r="H30" s="16"/>
      <c r="I30" s="16"/>
      <c r="J30" s="16"/>
      <c r="K30" s="16"/>
      <c r="L30" s="16"/>
      <c r="M30" s="16"/>
      <c r="N30" s="16"/>
      <c r="O30" s="16"/>
    </row>
  </sheetData>
  <mergeCells count="4">
    <mergeCell ref="A27:O27"/>
    <mergeCell ref="A28:O28"/>
    <mergeCell ref="A30:O30"/>
    <mergeCell ref="A29:O29"/>
  </mergeCells>
  <pageMargins left="0.22" right="0.17" top="0.42" bottom="0.31496062992125984" header="0.4" footer="0.31496062992125984"/>
  <pageSetup paperSize="9" scale="80" orientation="portrait"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2025-10-29T05:11:27Z</dcterms:modified>
</cp:coreProperties>
</file>